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showHorizontalScroll="0" showVerticalScroll="0" xWindow="0" yWindow="0" windowWidth="19200" windowHeight="7335" activeTab="2"/>
  </bookViews>
  <sheets>
    <sheet name="配偶者・子" sheetId="5" r:id="rId1"/>
    <sheet name="配偶者・親" sheetId="7" r:id="rId2"/>
    <sheet name="配偶者・兄弟" sheetId="9" r:id="rId3"/>
    <sheet name="Sheet1" sheetId="10" r:id="rId4"/>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25" i="7"/>
  <c r="E23"/>
  <c r="E11" i="9"/>
  <c r="E16" s="1"/>
  <c r="E11" i="7"/>
  <c r="E16" s="1"/>
  <c r="E17" s="1"/>
  <c r="E11" i="5"/>
  <c r="E19" i="9" l="1"/>
  <c r="E17"/>
  <c r="E20" s="1"/>
  <c r="E19" i="7"/>
  <c r="E20"/>
  <c r="E16" i="5"/>
  <c r="E17" s="1"/>
  <c r="E23" i="9" l="1"/>
  <c r="E25"/>
  <c r="E19" i="5"/>
  <c r="E20"/>
  <c r="E25" s="1"/>
  <c r="E23" l="1"/>
</calcChain>
</file>

<file path=xl/sharedStrings.xml><?xml version="1.0" encoding="utf-8"?>
<sst xmlns="http://schemas.openxmlformats.org/spreadsheetml/2006/main" count="94" uniqueCount="39">
  <si>
    <t>法定相続分に応ずる取得金額</t>
  </si>
  <si>
    <t>税率</t>
  </si>
  <si>
    <t>控除額</t>
  </si>
  <si>
    <t>1000万円以下</t>
    <rPh sb="4" eb="6">
      <t>マンエン</t>
    </rPh>
    <rPh sb="6" eb="8">
      <t>イカ</t>
    </rPh>
    <phoneticPr fontId="3"/>
  </si>
  <si>
    <t>3000万円以下</t>
    <rPh sb="4" eb="6">
      <t>マンエン</t>
    </rPh>
    <rPh sb="6" eb="8">
      <t>イカ</t>
    </rPh>
    <phoneticPr fontId="3"/>
  </si>
  <si>
    <t>5,000万円以下</t>
    <rPh sb="5" eb="7">
      <t>マンエン</t>
    </rPh>
    <rPh sb="7" eb="9">
      <t>イカ</t>
    </rPh>
    <phoneticPr fontId="3"/>
  </si>
  <si>
    <t>1億円以下</t>
    <rPh sb="1" eb="3">
      <t>オクエン</t>
    </rPh>
    <rPh sb="3" eb="5">
      <t>イカ</t>
    </rPh>
    <phoneticPr fontId="3"/>
  </si>
  <si>
    <t>2億円以下</t>
    <rPh sb="1" eb="3">
      <t>オクエン</t>
    </rPh>
    <rPh sb="3" eb="5">
      <t>イカ</t>
    </rPh>
    <phoneticPr fontId="3"/>
  </si>
  <si>
    <t>3億円以下</t>
    <rPh sb="1" eb="3">
      <t>オクエン</t>
    </rPh>
    <rPh sb="3" eb="5">
      <t>イカ</t>
    </rPh>
    <phoneticPr fontId="3"/>
  </si>
  <si>
    <t>6億円以下</t>
    <rPh sb="1" eb="3">
      <t>オクエン</t>
    </rPh>
    <rPh sb="3" eb="5">
      <t>イカ</t>
    </rPh>
    <phoneticPr fontId="3"/>
  </si>
  <si>
    <t>6億円超</t>
    <rPh sb="1" eb="2">
      <t>オク</t>
    </rPh>
    <rPh sb="2" eb="3">
      <t>エン</t>
    </rPh>
    <rPh sb="3" eb="4">
      <t>チョウ</t>
    </rPh>
    <phoneticPr fontId="3"/>
  </si>
  <si>
    <t>-</t>
    <phoneticPr fontId="3"/>
  </si>
  <si>
    <t>◆ 法定相続分の計算（第1順位：配偶者と子あるいは子のみ）</t>
    <rPh sb="2" eb="4">
      <t>ホウテイ</t>
    </rPh>
    <rPh sb="4" eb="7">
      <t>ソウゾクブン</t>
    </rPh>
    <rPh sb="8" eb="10">
      <t>ケイサン</t>
    </rPh>
    <rPh sb="11" eb="12">
      <t>ダイ</t>
    </rPh>
    <rPh sb="13" eb="15">
      <t>ジュンイ</t>
    </rPh>
    <rPh sb="16" eb="19">
      <t>ハイグウシャ</t>
    </rPh>
    <rPh sb="20" eb="21">
      <t>コ</t>
    </rPh>
    <rPh sb="25" eb="26">
      <t>コ</t>
    </rPh>
    <phoneticPr fontId="6"/>
  </si>
  <si>
    <t>1．相続財産の総額、および、法定相続人の構成</t>
    <rPh sb="2" eb="4">
      <t>ソウゾク</t>
    </rPh>
    <rPh sb="4" eb="6">
      <t>ザイサン</t>
    </rPh>
    <rPh sb="7" eb="9">
      <t>ソウガク</t>
    </rPh>
    <rPh sb="14" eb="16">
      <t>ホウテイ</t>
    </rPh>
    <rPh sb="16" eb="19">
      <t>ソウゾクニン</t>
    </rPh>
    <rPh sb="20" eb="22">
      <t>コウセイ</t>
    </rPh>
    <phoneticPr fontId="6"/>
  </si>
  <si>
    <t>相続財産の総額（円）</t>
    <rPh sb="0" eb="2">
      <t>ソウゾク</t>
    </rPh>
    <rPh sb="2" eb="4">
      <t>ザイサン</t>
    </rPh>
    <rPh sb="5" eb="7">
      <t>ソウガク</t>
    </rPh>
    <rPh sb="8" eb="9">
      <t>エン</t>
    </rPh>
    <phoneticPr fontId="6"/>
  </si>
  <si>
    <t>法 定 相 続 人 の構 成  （人）</t>
    <rPh sb="0" eb="1">
      <t>ホウ</t>
    </rPh>
    <rPh sb="2" eb="3">
      <t>サダム</t>
    </rPh>
    <rPh sb="4" eb="5">
      <t>ソウ</t>
    </rPh>
    <rPh sb="6" eb="7">
      <t>ゾク</t>
    </rPh>
    <rPh sb="8" eb="9">
      <t>ジン</t>
    </rPh>
    <rPh sb="11" eb="12">
      <t>カマエ</t>
    </rPh>
    <rPh sb="13" eb="14">
      <t>シゲル</t>
    </rPh>
    <rPh sb="17" eb="18">
      <t>ニン</t>
    </rPh>
    <phoneticPr fontId="6"/>
  </si>
  <si>
    <t>　※それぞれ人数を入力してください。</t>
    <rPh sb="6" eb="8">
      <t>ニンズウ</t>
    </rPh>
    <rPh sb="9" eb="11">
      <t>ニュウリョク</t>
    </rPh>
    <phoneticPr fontId="6"/>
  </si>
  <si>
    <t>配　偶　者</t>
    <rPh sb="0" eb="1">
      <t>クバ</t>
    </rPh>
    <rPh sb="2" eb="3">
      <t>グウ</t>
    </rPh>
    <rPh sb="4" eb="5">
      <t>シャ</t>
    </rPh>
    <phoneticPr fontId="6"/>
  </si>
  <si>
    <t>子</t>
    <rPh sb="0" eb="1">
      <t>コ</t>
    </rPh>
    <phoneticPr fontId="6"/>
  </si>
  <si>
    <t>2．相続分自動計算</t>
    <rPh sb="2" eb="5">
      <t>ソウゾクブン</t>
    </rPh>
    <rPh sb="5" eb="7">
      <t>ジドウ</t>
    </rPh>
    <rPh sb="7" eb="9">
      <t>ケイサン</t>
    </rPh>
    <phoneticPr fontId="6"/>
  </si>
  <si>
    <t>（円／人）</t>
    <rPh sb="1" eb="2">
      <t>エン</t>
    </rPh>
    <rPh sb="3" eb="4">
      <t>ヒト</t>
    </rPh>
    <phoneticPr fontId="6"/>
  </si>
  <si>
    <t>法　定　相　続　人</t>
    <rPh sb="0" eb="1">
      <t>ホウ</t>
    </rPh>
    <rPh sb="2" eb="3">
      <t>サダム</t>
    </rPh>
    <rPh sb="4" eb="5">
      <t>ソウ</t>
    </rPh>
    <rPh sb="6" eb="7">
      <t>ゾク</t>
    </rPh>
    <rPh sb="8" eb="9">
      <t>ジン</t>
    </rPh>
    <phoneticPr fontId="6"/>
  </si>
  <si>
    <t>法定相続分</t>
    <rPh sb="0" eb="2">
      <t>ホウテイ</t>
    </rPh>
    <rPh sb="2" eb="5">
      <t>ソウゾクブン</t>
    </rPh>
    <phoneticPr fontId="6"/>
  </si>
  <si>
    <t>基礎控除</t>
    <rPh sb="0" eb="2">
      <t>キソ</t>
    </rPh>
    <rPh sb="2" eb="4">
      <t>コウジョ</t>
    </rPh>
    <phoneticPr fontId="6"/>
  </si>
  <si>
    <t>親</t>
    <rPh sb="0" eb="1">
      <t>オヤ</t>
    </rPh>
    <phoneticPr fontId="2"/>
  </si>
  <si>
    <t>兄弟</t>
    <rPh sb="0" eb="2">
      <t>キョウダイ</t>
    </rPh>
    <phoneticPr fontId="2"/>
  </si>
  <si>
    <t>相続税総額（配偶者控除なし）</t>
    <rPh sb="0" eb="3">
      <t>ソウゾクゼイ</t>
    </rPh>
    <rPh sb="3" eb="5">
      <t>ソウガク</t>
    </rPh>
    <rPh sb="6" eb="9">
      <t>ハイグウシャ</t>
    </rPh>
    <rPh sb="9" eb="11">
      <t>コウジョ</t>
    </rPh>
    <phoneticPr fontId="6"/>
  </si>
  <si>
    <t>◆ 法定相続分の計算（第2順位：配偶者と直系尊属）</t>
    <rPh sb="2" eb="4">
      <t>ホウテイ</t>
    </rPh>
    <rPh sb="4" eb="6">
      <t>ソウゾク</t>
    </rPh>
    <rPh sb="6" eb="7">
      <t>ブン</t>
    </rPh>
    <rPh sb="8" eb="10">
      <t>ケイサン</t>
    </rPh>
    <rPh sb="11" eb="12">
      <t>ダイ</t>
    </rPh>
    <rPh sb="13" eb="15">
      <t>ジュンイ</t>
    </rPh>
    <rPh sb="16" eb="19">
      <t>ハイグウシャ</t>
    </rPh>
    <rPh sb="20" eb="22">
      <t>チョッケイ</t>
    </rPh>
    <rPh sb="22" eb="24">
      <t>ソンゾク</t>
    </rPh>
    <phoneticPr fontId="6"/>
  </si>
  <si>
    <t>◆ 法定相続分の計算（第3順位：配偶者と兄弟姉妹）</t>
    <phoneticPr fontId="6"/>
  </si>
  <si>
    <t>※各診断結果は、お客さまご自身にご入力いただいた情報と、平成27年1月1日施行の法令をもとに、簡易的な試算をしたものであり、診断結果が実際と異なることがあります。</t>
  </si>
  <si>
    <t>※本シミュレーションを利用されたことにより生じた不利益や損害などには、幣法人は責任を負いかねますので、あらかじめご了承ください。</t>
    <rPh sb="35" eb="36">
      <t>ヘイ</t>
    </rPh>
    <rPh sb="36" eb="38">
      <t>ホウジン</t>
    </rPh>
    <phoneticPr fontId="3"/>
  </si>
  <si>
    <t>※法令改正等により、税務の取り扱いが変更になった場合には変更後の内容が適用されますのでご注意ください。また、個別の取り扱いについては、幣法人にお問い合わせ頂ければ、試算を行います。</t>
    <rPh sb="67" eb="68">
      <t>ヘイ</t>
    </rPh>
    <rPh sb="68" eb="70">
      <t>ホウジン</t>
    </rPh>
    <rPh sb="72" eb="73">
      <t>ト</t>
    </rPh>
    <rPh sb="74" eb="75">
      <t>ア</t>
    </rPh>
    <rPh sb="77" eb="78">
      <t>イタダ</t>
    </rPh>
    <rPh sb="82" eb="84">
      <t>シサン</t>
    </rPh>
    <rPh sb="85" eb="86">
      <t>オコナ</t>
    </rPh>
    <phoneticPr fontId="3"/>
  </si>
  <si>
    <t>※具体的な税額の計算、および、税務申告書類作成にかかる相談業務については、お問い合わせください。</t>
    <rPh sb="38" eb="39">
      <t>ト</t>
    </rPh>
    <rPh sb="40" eb="41">
      <t>ア</t>
    </rPh>
    <phoneticPr fontId="3"/>
  </si>
  <si>
    <t>子　一人当たり税額</t>
    <rPh sb="0" eb="1">
      <t>コ</t>
    </rPh>
    <rPh sb="2" eb="4">
      <t>ヒトリ</t>
    </rPh>
    <rPh sb="4" eb="5">
      <t>ア</t>
    </rPh>
    <rPh sb="7" eb="8">
      <t>ゼイ</t>
    </rPh>
    <rPh sb="8" eb="9">
      <t>ガク</t>
    </rPh>
    <phoneticPr fontId="6"/>
  </si>
  <si>
    <t>相続税総額（配偶者控除あり）</t>
    <rPh sb="0" eb="3">
      <t>ソウゾクゼイ</t>
    </rPh>
    <rPh sb="3" eb="5">
      <t>ソウガク</t>
    </rPh>
    <rPh sb="6" eb="7">
      <t>ハイ</t>
    </rPh>
    <rPh sb="7" eb="8">
      <t>グウ</t>
    </rPh>
    <rPh sb="8" eb="9">
      <t>シャ</t>
    </rPh>
    <rPh sb="9" eb="11">
      <t>コウジョ</t>
    </rPh>
    <phoneticPr fontId="6"/>
  </si>
  <si>
    <t>相続税総額(配偶者控除あり）</t>
    <rPh sb="0" eb="3">
      <t>ソウゾクゼイ</t>
    </rPh>
    <rPh sb="3" eb="5">
      <t>ソウガク</t>
    </rPh>
    <rPh sb="6" eb="9">
      <t>ハイグウシャ</t>
    </rPh>
    <rPh sb="9" eb="11">
      <t>コウジョ</t>
    </rPh>
    <phoneticPr fontId="6"/>
  </si>
  <si>
    <t>配　偶　者 　税額</t>
    <rPh sb="0" eb="1">
      <t>クバ</t>
    </rPh>
    <rPh sb="2" eb="3">
      <t>グウ</t>
    </rPh>
    <rPh sb="4" eb="5">
      <t>シャ</t>
    </rPh>
    <rPh sb="7" eb="8">
      <t>ゼイ</t>
    </rPh>
    <rPh sb="8" eb="9">
      <t>ガク</t>
    </rPh>
    <phoneticPr fontId="6"/>
  </si>
  <si>
    <t>配　偶　者　　税額</t>
    <rPh sb="0" eb="1">
      <t>クバ</t>
    </rPh>
    <rPh sb="2" eb="3">
      <t>グウ</t>
    </rPh>
    <rPh sb="4" eb="5">
      <t>シャ</t>
    </rPh>
    <rPh sb="7" eb="8">
      <t>ゼイ</t>
    </rPh>
    <rPh sb="8" eb="9">
      <t>ガク</t>
    </rPh>
    <phoneticPr fontId="6"/>
  </si>
  <si>
    <t>兄弟　一人当たり税額</t>
    <rPh sb="0" eb="2">
      <t>キョウダイ</t>
    </rPh>
    <rPh sb="3" eb="5">
      <t>ヒトリ</t>
    </rPh>
    <rPh sb="5" eb="6">
      <t>ア</t>
    </rPh>
    <rPh sb="8" eb="9">
      <t>ゼイ</t>
    </rPh>
    <rPh sb="9" eb="10">
      <t>ガク</t>
    </rPh>
    <phoneticPr fontId="2"/>
  </si>
</sst>
</file>

<file path=xl/styles.xml><?xml version="1.0" encoding="utf-8"?>
<styleSheet xmlns="http://schemas.openxmlformats.org/spreadsheetml/2006/main">
  <numFmts count="2">
    <numFmt numFmtId="176" formatCode="#,##0_ "/>
    <numFmt numFmtId="177" formatCode="0_ "/>
  </numFmts>
  <fonts count="13">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9"/>
      <color rgb="FF333333"/>
      <name val="Arial"/>
      <family val="2"/>
    </font>
    <font>
      <b/>
      <sz val="12"/>
      <color indexed="18"/>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1"/>
      <color indexed="12"/>
      <name val="ＭＳ Ｐゴシック"/>
      <family val="3"/>
      <charset val="128"/>
    </font>
    <font>
      <sz val="11"/>
      <color indexed="10"/>
      <name val="ＭＳ Ｐゴシック"/>
      <family val="3"/>
      <charset val="128"/>
    </font>
    <font>
      <sz val="8"/>
      <name val="ＭＳ Ｐゴシック"/>
      <family val="3"/>
      <charset val="128"/>
    </font>
    <font>
      <sz val="8"/>
      <color rgb="FF00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47"/>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0" fillId="2" borderId="0" xfId="0" applyFill="1">
      <alignment vertical="center"/>
    </xf>
    <xf numFmtId="9" fontId="0" fillId="2" borderId="1" xfId="2" applyFont="1" applyFill="1" applyBorder="1">
      <alignment vertical="center"/>
    </xf>
    <xf numFmtId="0" fontId="0" fillId="2" borderId="2" xfId="0" applyFill="1" applyBorder="1">
      <alignment vertical="center"/>
    </xf>
    <xf numFmtId="0" fontId="0" fillId="2" borderId="4" xfId="0" applyFill="1" applyBorder="1">
      <alignment vertical="center"/>
    </xf>
    <xf numFmtId="9" fontId="0" fillId="2" borderId="5" xfId="2" applyFont="1" applyFill="1" applyBorder="1">
      <alignment vertical="center"/>
    </xf>
    <xf numFmtId="0" fontId="0" fillId="2" borderId="7" xfId="0" applyFill="1" applyBorder="1">
      <alignment vertical="center"/>
    </xf>
    <xf numFmtId="9" fontId="0" fillId="2" borderId="8" xfId="2" applyFont="1" applyFill="1" applyBorder="1">
      <alignment vertical="center"/>
    </xf>
    <xf numFmtId="0" fontId="0" fillId="2" borderId="9" xfId="0"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9" fontId="5" fillId="0" borderId="0" xfId="0" applyNumberFormat="1" applyFont="1" applyAlignment="1">
      <alignment horizontal="left" vertical="center"/>
    </xf>
    <xf numFmtId="0" fontId="7" fillId="0" borderId="0" xfId="0" applyFont="1" applyAlignment="1">
      <alignment vertical="center"/>
    </xf>
    <xf numFmtId="177" fontId="7" fillId="0" borderId="21" xfId="0" applyNumberFormat="1" applyFont="1" applyFill="1" applyBorder="1" applyAlignment="1" applyProtection="1">
      <alignment horizontal="center" vertical="center"/>
    </xf>
    <xf numFmtId="177" fontId="7" fillId="0" borderId="22" xfId="0" applyNumberFormat="1" applyFont="1" applyFill="1" applyBorder="1" applyAlignment="1" applyProtection="1">
      <alignment horizontal="center" vertical="center"/>
    </xf>
    <xf numFmtId="0" fontId="7" fillId="4" borderId="24" xfId="0" applyFont="1" applyFill="1" applyBorder="1" applyAlignment="1">
      <alignment horizontal="center" vertical="center"/>
    </xf>
    <xf numFmtId="176" fontId="8" fillId="5" borderId="25" xfId="0" applyNumberFormat="1" applyFont="1" applyFill="1" applyBorder="1" applyAlignment="1">
      <alignment vertical="center"/>
    </xf>
    <xf numFmtId="49" fontId="5" fillId="2" borderId="0" xfId="0" applyNumberFormat="1" applyFont="1" applyFill="1" applyAlignment="1">
      <alignment horizontal="left" vertical="center"/>
    </xf>
    <xf numFmtId="0" fontId="8"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9" fillId="2" borderId="0" xfId="0" applyFont="1" applyFill="1" applyBorder="1" applyAlignment="1">
      <alignment horizontal="center" vertical="center"/>
    </xf>
    <xf numFmtId="0" fontId="10" fillId="2" borderId="0" xfId="0" applyFont="1" applyFill="1" applyAlignment="1">
      <alignment vertical="center"/>
    </xf>
    <xf numFmtId="49" fontId="7" fillId="2" borderId="0" xfId="0" applyNumberFormat="1" applyFont="1" applyFill="1" applyAlignment="1">
      <alignment vertical="center"/>
    </xf>
    <xf numFmtId="0" fontId="7" fillId="2" borderId="0" xfId="0" applyFont="1" applyFill="1" applyBorder="1" applyAlignment="1">
      <alignment horizontal="right" vertical="center"/>
    </xf>
    <xf numFmtId="176" fontId="8" fillId="5" borderId="22" xfId="0" applyNumberFormat="1" applyFont="1" applyFill="1" applyBorder="1" applyAlignment="1">
      <alignment vertical="center"/>
    </xf>
    <xf numFmtId="176" fontId="8" fillId="2" borderId="15" xfId="0" applyNumberFormat="1" applyFont="1" applyFill="1" applyBorder="1" applyAlignment="1">
      <alignment vertical="center"/>
    </xf>
    <xf numFmtId="38" fontId="0" fillId="2" borderId="3" xfId="1" applyFont="1" applyFill="1" applyBorder="1" applyAlignment="1">
      <alignment horizontal="right" vertical="center"/>
    </xf>
    <xf numFmtId="38" fontId="0" fillId="2" borderId="6" xfId="1" applyFont="1" applyFill="1" applyBorder="1" applyAlignment="1">
      <alignment horizontal="right" vertical="center"/>
    </xf>
    <xf numFmtId="176" fontId="8" fillId="5" borderId="28" xfId="0" applyNumberFormat="1" applyFont="1" applyFill="1" applyBorder="1" applyAlignment="1">
      <alignment vertical="center"/>
    </xf>
    <xf numFmtId="176" fontId="8" fillId="5" borderId="30" xfId="0" applyNumberFormat="1" applyFont="1" applyFill="1" applyBorder="1" applyAlignment="1">
      <alignment vertical="center"/>
    </xf>
    <xf numFmtId="0" fontId="12" fillId="0" borderId="0" xfId="0" applyFont="1" applyAlignment="1">
      <alignment horizontal="left" vertical="center" wrapText="1" indent="1"/>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2"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J25"/>
  <sheetViews>
    <sheetView workbookViewId="0">
      <selection activeCell="B31" sqref="B31"/>
    </sheetView>
  </sheetViews>
  <sheetFormatPr defaultColWidth="8.75" defaultRowHeight="13.5"/>
  <cols>
    <col min="1" max="3" width="8.75" style="1"/>
    <col min="4" max="4" width="10.5" style="1" customWidth="1"/>
    <col min="5" max="5" width="17.25" style="1" bestFit="1" customWidth="1"/>
    <col min="6" max="7" width="8.75" style="1"/>
    <col min="8" max="8" width="24.5" style="1" customWidth="1"/>
    <col min="9" max="9" width="8.75" style="1"/>
    <col min="10" max="10" width="10" style="1" bestFit="1" customWidth="1"/>
    <col min="11" max="16384" width="8.75" style="1"/>
  </cols>
  <sheetData>
    <row r="2" spans="2:10" ht="14.25">
      <c r="B2" s="18" t="s">
        <v>12</v>
      </c>
      <c r="C2" s="13"/>
      <c r="D2" s="13"/>
      <c r="E2" s="13"/>
      <c r="F2" s="13"/>
      <c r="G2" s="13"/>
    </row>
    <row r="3" spans="2:10">
      <c r="B3" s="19" t="s">
        <v>13</v>
      </c>
      <c r="C3" s="20"/>
      <c r="D3" s="20"/>
      <c r="E3" s="21"/>
      <c r="F3" s="22"/>
      <c r="G3" s="20"/>
    </row>
    <row r="4" spans="2:10" ht="14.25" thickBot="1">
      <c r="B4" s="20"/>
      <c r="C4" s="20"/>
      <c r="D4" s="20"/>
      <c r="E4" s="20"/>
      <c r="F4" s="20"/>
      <c r="G4" s="20"/>
    </row>
    <row r="5" spans="2:10" ht="14.25" thickBot="1">
      <c r="B5" s="20"/>
      <c r="C5" s="33" t="s">
        <v>14</v>
      </c>
      <c r="D5" s="34"/>
      <c r="E5" s="27">
        <v>230000000</v>
      </c>
      <c r="F5" s="20"/>
      <c r="G5" s="20"/>
    </row>
    <row r="6" spans="2:10" ht="14.25" thickBot="1">
      <c r="B6" s="20"/>
      <c r="C6" s="13"/>
      <c r="D6" s="13"/>
      <c r="E6" s="13"/>
      <c r="F6" s="20"/>
      <c r="G6" s="20"/>
    </row>
    <row r="7" spans="2:10">
      <c r="B7" s="20"/>
      <c r="C7" s="35" t="s">
        <v>15</v>
      </c>
      <c r="D7" s="36"/>
      <c r="E7" s="37"/>
      <c r="F7" s="23" t="s">
        <v>16</v>
      </c>
      <c r="G7" s="20"/>
    </row>
    <row r="8" spans="2:10">
      <c r="B8" s="20"/>
      <c r="C8" s="38" t="s">
        <v>17</v>
      </c>
      <c r="D8" s="39"/>
      <c r="E8" s="14">
        <v>1</v>
      </c>
      <c r="F8" s="20"/>
      <c r="G8" s="24"/>
    </row>
    <row r="9" spans="2:10" ht="14.25" thickBot="1">
      <c r="B9" s="20"/>
      <c r="C9" s="46" t="s">
        <v>18</v>
      </c>
      <c r="D9" s="47"/>
      <c r="E9" s="15">
        <v>2</v>
      </c>
      <c r="F9" s="20"/>
      <c r="G9" s="20"/>
    </row>
    <row r="10" spans="2:10" ht="14.25" thickBot="1">
      <c r="B10" s="20"/>
      <c r="C10" s="24"/>
      <c r="D10" s="20"/>
      <c r="E10" s="20"/>
      <c r="F10" s="20"/>
      <c r="G10" s="20"/>
    </row>
    <row r="11" spans="2:10" ht="14.25" thickBot="1">
      <c r="B11" s="20"/>
      <c r="C11" s="33" t="s">
        <v>23</v>
      </c>
      <c r="D11" s="40"/>
      <c r="E11" s="31">
        <f>30000000+(E8+E9)*6000000</f>
        <v>48000000</v>
      </c>
      <c r="F11" s="20"/>
      <c r="G11" s="20"/>
    </row>
    <row r="12" spans="2:10">
      <c r="B12" s="20"/>
      <c r="C12" s="24"/>
      <c r="D12" s="20"/>
      <c r="E12" s="20"/>
      <c r="F12" s="20"/>
      <c r="G12" s="20"/>
    </row>
    <row r="13" spans="2:10" ht="14.25" thickBot="1">
      <c r="B13" s="19" t="s">
        <v>19</v>
      </c>
      <c r="C13" s="20"/>
      <c r="D13" s="20"/>
      <c r="E13" s="20"/>
      <c r="F13" s="20"/>
      <c r="G13" s="20"/>
    </row>
    <row r="14" spans="2:10" ht="23.1" customHeight="1" thickBot="1">
      <c r="B14" s="20"/>
      <c r="C14" s="20"/>
      <c r="D14" s="20"/>
      <c r="E14" s="25" t="s">
        <v>20</v>
      </c>
      <c r="G14" s="20"/>
      <c r="H14" s="9" t="s">
        <v>0</v>
      </c>
      <c r="I14" s="10" t="s">
        <v>1</v>
      </c>
      <c r="J14" s="11" t="s">
        <v>2</v>
      </c>
    </row>
    <row r="15" spans="2:10">
      <c r="B15" s="20"/>
      <c r="C15" s="35" t="s">
        <v>21</v>
      </c>
      <c r="D15" s="41"/>
      <c r="E15" s="16" t="s">
        <v>22</v>
      </c>
      <c r="F15" s="20"/>
      <c r="H15" s="6" t="s">
        <v>3</v>
      </c>
      <c r="I15" s="7">
        <v>0.1</v>
      </c>
      <c r="J15" s="8" t="s">
        <v>11</v>
      </c>
    </row>
    <row r="16" spans="2:10">
      <c r="B16" s="20"/>
      <c r="C16" s="38" t="s">
        <v>17</v>
      </c>
      <c r="D16" s="39"/>
      <c r="E16" s="17">
        <f>(E5-E11)*E8*0.5</f>
        <v>91000000</v>
      </c>
      <c r="F16" s="20"/>
      <c r="H16" s="3" t="s">
        <v>4</v>
      </c>
      <c r="I16" s="2">
        <v>0.15</v>
      </c>
      <c r="J16" s="28">
        <v>500000</v>
      </c>
    </row>
    <row r="17" spans="2:10" ht="14.25" thickBot="1">
      <c r="B17" s="20"/>
      <c r="C17" s="46" t="s">
        <v>18</v>
      </c>
      <c r="D17" s="47"/>
      <c r="E17" s="26">
        <f>IF(OR(E9=0,E9=""),0,(E5-E11-E16)/(E9*2)*E9*2/E9)</f>
        <v>45500000</v>
      </c>
      <c r="F17" s="20"/>
      <c r="H17" s="3" t="s">
        <v>5</v>
      </c>
      <c r="I17" s="2">
        <v>0.2</v>
      </c>
      <c r="J17" s="28">
        <v>2000000</v>
      </c>
    </row>
    <row r="18" spans="2:10" ht="14.25" thickBot="1">
      <c r="B18" s="20"/>
      <c r="F18" s="20"/>
      <c r="H18" s="3" t="s">
        <v>6</v>
      </c>
      <c r="I18" s="2">
        <v>0.3</v>
      </c>
      <c r="J18" s="28">
        <v>7000000</v>
      </c>
    </row>
    <row r="19" spans="2:10">
      <c r="C19" s="44" t="s">
        <v>37</v>
      </c>
      <c r="D19" s="45"/>
      <c r="E19" s="30">
        <f>IF(E16&gt;600000000,E16*I22-J22,IF(E16&gt;300000000,E16*I21-J21,IF(E16&gt;200000000,E16*I20-J20,IF(E16&gt;100000000,E16*I19-J19,IF(E16&gt;50000000,E16*I18-J18,IF(E16&gt;30000000,E16*I17-J17,IF(E16&gt;10000000,E16*I16-J16,E16*I15)))))))</f>
        <v>20300000</v>
      </c>
      <c r="H19" s="3" t="s">
        <v>7</v>
      </c>
      <c r="I19" s="2">
        <v>0.4</v>
      </c>
      <c r="J19" s="28">
        <v>17000000</v>
      </c>
    </row>
    <row r="20" spans="2:10" ht="14.25" thickBot="1">
      <c r="C20" s="46" t="s">
        <v>33</v>
      </c>
      <c r="D20" s="47"/>
      <c r="E20" s="26">
        <f>IF(E17&gt;600000000,E17*I22-J22,IF(E17&gt;300000000,E17*I21-J21,IF(E17&gt;200000000,E17*I20-J20,IF(E17&gt;100000000,E17*I19-J19,IF(E17&gt;50000000,E17*I18-J18,IF(E17&gt;30000000,E17*I17-J17,IF(E17&gt;10000000,E17*I16-J16,E17*I15)))))))</f>
        <v>7100000</v>
      </c>
      <c r="H20" s="3" t="s">
        <v>8</v>
      </c>
      <c r="I20" s="2">
        <v>0.45</v>
      </c>
      <c r="J20" s="28">
        <v>27000000</v>
      </c>
    </row>
    <row r="21" spans="2:10">
      <c r="H21" s="3" t="s">
        <v>9</v>
      </c>
      <c r="I21" s="2">
        <v>0.5</v>
      </c>
      <c r="J21" s="28">
        <v>42000000</v>
      </c>
    </row>
    <row r="22" spans="2:10" ht="14.25" thickBot="1">
      <c r="H22" s="4" t="s">
        <v>10</v>
      </c>
      <c r="I22" s="5">
        <v>0.55000000000000004</v>
      </c>
      <c r="J22" s="29">
        <v>72000000</v>
      </c>
    </row>
    <row r="23" spans="2:10" ht="14.25" thickBot="1">
      <c r="C23" s="42" t="s">
        <v>34</v>
      </c>
      <c r="D23" s="43"/>
      <c r="E23" s="31">
        <f>IF(E20*E9&lt;=0,0,E20*E9)</f>
        <v>14200000</v>
      </c>
    </row>
    <row r="24" spans="2:10" ht="14.25" thickBot="1"/>
    <row r="25" spans="2:10" ht="14.25" thickBot="1">
      <c r="C25" s="42" t="s">
        <v>26</v>
      </c>
      <c r="D25" s="43"/>
      <c r="E25" s="31">
        <f>IF(E20&lt;=0,0,E19+E20*E9)</f>
        <v>34500000</v>
      </c>
    </row>
  </sheetData>
  <mergeCells count="12">
    <mergeCell ref="C25:D25"/>
    <mergeCell ref="C16:D16"/>
    <mergeCell ref="C19:D19"/>
    <mergeCell ref="C23:D23"/>
    <mergeCell ref="C9:D9"/>
    <mergeCell ref="C17:D17"/>
    <mergeCell ref="C20:D20"/>
    <mergeCell ref="C5:D5"/>
    <mergeCell ref="C7:E7"/>
    <mergeCell ref="C8:D8"/>
    <mergeCell ref="C11:D11"/>
    <mergeCell ref="C15:D15"/>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2:J25"/>
  <sheetViews>
    <sheetView workbookViewId="0">
      <selection activeCell="F33" sqref="F33"/>
    </sheetView>
  </sheetViews>
  <sheetFormatPr defaultColWidth="8.75" defaultRowHeight="13.5"/>
  <cols>
    <col min="1" max="3" width="8.75" style="1"/>
    <col min="4" max="4" width="10.5" style="1" customWidth="1"/>
    <col min="5" max="5" width="17.25" style="1" bestFit="1" customWidth="1"/>
    <col min="6" max="7" width="8.75" style="1"/>
    <col min="8" max="8" width="24.5" style="1" customWidth="1"/>
    <col min="9" max="9" width="8.75" style="1"/>
    <col min="10" max="10" width="10" style="1" bestFit="1" customWidth="1"/>
    <col min="11" max="16384" width="8.75" style="1"/>
  </cols>
  <sheetData>
    <row r="2" spans="2:10" ht="14.25">
      <c r="B2" s="12" t="s">
        <v>27</v>
      </c>
      <c r="C2" s="13"/>
      <c r="D2" s="13"/>
      <c r="E2" s="13"/>
      <c r="F2" s="13"/>
      <c r="G2" s="13"/>
    </row>
    <row r="3" spans="2:10">
      <c r="B3" s="19" t="s">
        <v>13</v>
      </c>
      <c r="C3" s="20"/>
      <c r="D3" s="20"/>
      <c r="E3" s="21"/>
      <c r="F3" s="22"/>
      <c r="G3" s="20"/>
    </row>
    <row r="4" spans="2:10" ht="14.25" thickBot="1">
      <c r="B4" s="20"/>
      <c r="C4" s="20"/>
      <c r="D4" s="20"/>
      <c r="E4" s="20"/>
      <c r="F4" s="20"/>
      <c r="G4" s="20"/>
    </row>
    <row r="5" spans="2:10" ht="14.25" thickBot="1">
      <c r="B5" s="20"/>
      <c r="C5" s="33" t="s">
        <v>14</v>
      </c>
      <c r="D5" s="34"/>
      <c r="E5" s="27">
        <v>30000000</v>
      </c>
      <c r="F5" s="20"/>
      <c r="G5" s="20"/>
    </row>
    <row r="6" spans="2:10" ht="14.25" thickBot="1">
      <c r="B6" s="20"/>
      <c r="C6" s="13"/>
      <c r="D6" s="13"/>
      <c r="E6" s="13"/>
      <c r="F6" s="20"/>
      <c r="G6" s="20"/>
    </row>
    <row r="7" spans="2:10">
      <c r="B7" s="20"/>
      <c r="C7" s="35" t="s">
        <v>15</v>
      </c>
      <c r="D7" s="36"/>
      <c r="E7" s="37"/>
      <c r="F7" s="23" t="s">
        <v>16</v>
      </c>
      <c r="G7" s="20"/>
    </row>
    <row r="8" spans="2:10">
      <c r="B8" s="20"/>
      <c r="C8" s="38" t="s">
        <v>17</v>
      </c>
      <c r="D8" s="39"/>
      <c r="E8" s="14">
        <v>0</v>
      </c>
      <c r="F8" s="20"/>
      <c r="G8" s="24"/>
    </row>
    <row r="9" spans="2:10" ht="14.25" thickBot="1">
      <c r="B9" s="20"/>
      <c r="C9" s="46" t="s">
        <v>24</v>
      </c>
      <c r="D9" s="47"/>
      <c r="E9" s="15">
        <v>2</v>
      </c>
      <c r="F9" s="20"/>
      <c r="G9" s="20"/>
    </row>
    <row r="10" spans="2:10" ht="14.25" thickBot="1">
      <c r="B10" s="20"/>
      <c r="C10" s="24"/>
      <c r="D10" s="20"/>
      <c r="E10" s="20"/>
      <c r="F10" s="20"/>
      <c r="G10" s="20"/>
    </row>
    <row r="11" spans="2:10" ht="14.25" thickBot="1">
      <c r="B11" s="20"/>
      <c r="C11" s="33" t="s">
        <v>23</v>
      </c>
      <c r="D11" s="40"/>
      <c r="E11" s="31">
        <f>30000000+(E8+E9)*6000000</f>
        <v>42000000</v>
      </c>
      <c r="F11" s="20"/>
      <c r="G11" s="20"/>
    </row>
    <row r="12" spans="2:10">
      <c r="B12" s="20"/>
      <c r="C12" s="24"/>
      <c r="D12" s="20"/>
      <c r="E12" s="20"/>
      <c r="F12" s="20"/>
      <c r="G12" s="20"/>
    </row>
    <row r="13" spans="2:10" ht="14.25" thickBot="1">
      <c r="B13" s="19" t="s">
        <v>19</v>
      </c>
      <c r="C13" s="20"/>
      <c r="D13" s="20"/>
      <c r="E13" s="20"/>
      <c r="F13" s="20"/>
      <c r="G13" s="20"/>
    </row>
    <row r="14" spans="2:10" ht="23.1" customHeight="1" thickBot="1">
      <c r="B14" s="20"/>
      <c r="C14" s="20"/>
      <c r="D14" s="20"/>
      <c r="E14" s="25" t="s">
        <v>20</v>
      </c>
      <c r="G14" s="20"/>
      <c r="H14" s="9" t="s">
        <v>0</v>
      </c>
      <c r="I14" s="10" t="s">
        <v>1</v>
      </c>
      <c r="J14" s="11" t="s">
        <v>2</v>
      </c>
    </row>
    <row r="15" spans="2:10">
      <c r="B15" s="20"/>
      <c r="C15" s="35" t="s">
        <v>21</v>
      </c>
      <c r="D15" s="41"/>
      <c r="E15" s="16" t="s">
        <v>22</v>
      </c>
      <c r="F15" s="20"/>
      <c r="H15" s="6" t="s">
        <v>3</v>
      </c>
      <c r="I15" s="7">
        <v>0.1</v>
      </c>
      <c r="J15" s="8" t="s">
        <v>11</v>
      </c>
    </row>
    <row r="16" spans="2:10">
      <c r="B16" s="20"/>
      <c r="C16" s="38" t="s">
        <v>17</v>
      </c>
      <c r="D16" s="39"/>
      <c r="E16" s="17">
        <f>(E5-E11)*E8*2/3</f>
        <v>0</v>
      </c>
      <c r="F16" s="20"/>
      <c r="H16" s="3" t="s">
        <v>4</v>
      </c>
      <c r="I16" s="2">
        <v>0.15</v>
      </c>
      <c r="J16" s="28">
        <v>500000</v>
      </c>
    </row>
    <row r="17" spans="2:10" ht="14.25" thickBot="1">
      <c r="B17" s="20"/>
      <c r="C17" s="46" t="s">
        <v>24</v>
      </c>
      <c r="D17" s="47"/>
      <c r="E17" s="26">
        <f>IF(OR(E9=0,E9=""),0,(E5-E11-E16)/E9)</f>
        <v>-6000000</v>
      </c>
      <c r="F17" s="20"/>
      <c r="H17" s="3" t="s">
        <v>5</v>
      </c>
      <c r="I17" s="2">
        <v>0.2</v>
      </c>
      <c r="J17" s="28">
        <v>2000000</v>
      </c>
    </row>
    <row r="18" spans="2:10" ht="14.25" thickBot="1">
      <c r="B18" s="20"/>
      <c r="F18" s="20"/>
      <c r="H18" s="3" t="s">
        <v>6</v>
      </c>
      <c r="I18" s="2">
        <v>0.3</v>
      </c>
      <c r="J18" s="28">
        <v>7000000</v>
      </c>
    </row>
    <row r="19" spans="2:10">
      <c r="C19" s="44" t="s">
        <v>36</v>
      </c>
      <c r="D19" s="45"/>
      <c r="E19" s="30">
        <f>IF(E16&gt;600000000,E16*I22-J22,IF(E16&gt;300000000,E16*I21-J21,IF(E16&gt;200000000,E16*I20-J20,IF(E16&gt;100000000,E16*I19-J19,IF(E16&gt;50000000,E16*I18-J18,IF(E16&gt;30000000,E16*I17-J17,IF(E16&gt;10000000,E16*I16-J16,E16*I15)))))))</f>
        <v>0</v>
      </c>
      <c r="H19" s="3" t="s">
        <v>7</v>
      </c>
      <c r="I19" s="2">
        <v>0.4</v>
      </c>
      <c r="J19" s="28">
        <v>17000000</v>
      </c>
    </row>
    <row r="20" spans="2:10" ht="14.25" thickBot="1">
      <c r="C20" s="46" t="s">
        <v>24</v>
      </c>
      <c r="D20" s="47"/>
      <c r="E20" s="26">
        <f>IF(E17&gt;600000000,E17*I22-J22,IF(E17&gt;300000000,E17*I21-J21,IF(E17&gt;200000000,E17*I20-J20,IF(E17&gt;100000000,E17*I19-J19,IF(E17&gt;50000000,E17*I18-J18,IF(E17&gt;30000000,E17*I17-J17,IF(E17&gt;10000000,E17*I16-J16,E17*I15)))))))</f>
        <v>-600000</v>
      </c>
      <c r="H20" s="3" t="s">
        <v>8</v>
      </c>
      <c r="I20" s="2">
        <v>0.45</v>
      </c>
      <c r="J20" s="28">
        <v>27000000</v>
      </c>
    </row>
    <row r="21" spans="2:10">
      <c r="H21" s="3" t="s">
        <v>9</v>
      </c>
      <c r="I21" s="2">
        <v>0.5</v>
      </c>
      <c r="J21" s="28">
        <v>42000000</v>
      </c>
    </row>
    <row r="22" spans="2:10" ht="14.25" thickBot="1">
      <c r="H22" s="4" t="s">
        <v>10</v>
      </c>
      <c r="I22" s="5">
        <v>0.55000000000000004</v>
      </c>
      <c r="J22" s="29">
        <v>72000000</v>
      </c>
    </row>
    <row r="23" spans="2:10" ht="14.25" thickBot="1">
      <c r="C23" s="42" t="s">
        <v>35</v>
      </c>
      <c r="D23" s="43"/>
      <c r="E23" s="31">
        <f>IF(E20*E9&lt;=0,0,E20*E9)</f>
        <v>0</v>
      </c>
    </row>
    <row r="24" spans="2:10" ht="14.25" thickBot="1"/>
    <row r="25" spans="2:10" ht="14.25" thickBot="1">
      <c r="C25" s="42" t="s">
        <v>26</v>
      </c>
      <c r="D25" s="43"/>
      <c r="E25" s="31">
        <f>IF(E20&lt;=0,0,E19+E20*E9)</f>
        <v>0</v>
      </c>
    </row>
  </sheetData>
  <mergeCells count="12">
    <mergeCell ref="C25:D25"/>
    <mergeCell ref="C5:D5"/>
    <mergeCell ref="C7:E7"/>
    <mergeCell ref="C8:D8"/>
    <mergeCell ref="C9:D9"/>
    <mergeCell ref="C11:D11"/>
    <mergeCell ref="C15:D15"/>
    <mergeCell ref="C16:D16"/>
    <mergeCell ref="C17:D17"/>
    <mergeCell ref="C19:D19"/>
    <mergeCell ref="C23:D23"/>
    <mergeCell ref="C20:D20"/>
  </mergeCells>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B2:J25"/>
  <sheetViews>
    <sheetView tabSelected="1" workbookViewId="0">
      <selection activeCell="H31" sqref="H31"/>
    </sheetView>
  </sheetViews>
  <sheetFormatPr defaultColWidth="8.75" defaultRowHeight="13.5"/>
  <cols>
    <col min="1" max="3" width="8.75" style="1"/>
    <col min="4" max="4" width="10.5" style="1" customWidth="1"/>
    <col min="5" max="5" width="17.25" style="1" bestFit="1" customWidth="1"/>
    <col min="6" max="7" width="8.75" style="1"/>
    <col min="8" max="8" width="24.5" style="1" customWidth="1"/>
    <col min="9" max="9" width="8.75" style="1"/>
    <col min="10" max="10" width="10" style="1" bestFit="1" customWidth="1"/>
    <col min="11" max="16384" width="8.75" style="1"/>
  </cols>
  <sheetData>
    <row r="2" spans="2:10" ht="14.25">
      <c r="B2" s="12" t="s">
        <v>28</v>
      </c>
      <c r="C2" s="13"/>
      <c r="D2" s="13"/>
      <c r="E2" s="13"/>
      <c r="F2" s="13"/>
      <c r="G2" s="13"/>
    </row>
    <row r="3" spans="2:10">
      <c r="B3" s="19" t="s">
        <v>13</v>
      </c>
      <c r="C3" s="20"/>
      <c r="D3" s="20"/>
      <c r="E3" s="21"/>
      <c r="F3" s="22"/>
      <c r="G3" s="20"/>
    </row>
    <row r="4" spans="2:10" ht="14.25" thickBot="1">
      <c r="B4" s="20"/>
      <c r="C4" s="20"/>
      <c r="D4" s="20"/>
      <c r="E4" s="20"/>
      <c r="F4" s="20"/>
      <c r="G4" s="20"/>
    </row>
    <row r="5" spans="2:10" ht="14.25" thickBot="1">
      <c r="B5" s="20"/>
      <c r="C5" s="33" t="s">
        <v>14</v>
      </c>
      <c r="D5" s="34"/>
      <c r="E5" s="27">
        <v>500000000</v>
      </c>
      <c r="F5" s="20"/>
      <c r="G5" s="20"/>
    </row>
    <row r="6" spans="2:10" ht="14.25" thickBot="1">
      <c r="B6" s="20"/>
      <c r="C6" s="13"/>
      <c r="D6" s="13"/>
      <c r="E6" s="13"/>
      <c r="F6" s="20"/>
      <c r="G6" s="20"/>
    </row>
    <row r="7" spans="2:10">
      <c r="B7" s="20"/>
      <c r="C7" s="35" t="s">
        <v>15</v>
      </c>
      <c r="D7" s="36"/>
      <c r="E7" s="37"/>
      <c r="F7" s="23" t="s">
        <v>16</v>
      </c>
      <c r="G7" s="20"/>
    </row>
    <row r="8" spans="2:10">
      <c r="B8" s="20"/>
      <c r="C8" s="38" t="s">
        <v>17</v>
      </c>
      <c r="D8" s="39"/>
      <c r="E8" s="14">
        <v>1</v>
      </c>
      <c r="F8" s="20"/>
      <c r="G8" s="24"/>
    </row>
    <row r="9" spans="2:10" ht="14.25" thickBot="1">
      <c r="B9" s="20"/>
      <c r="C9" s="46" t="s">
        <v>25</v>
      </c>
      <c r="D9" s="47"/>
      <c r="E9" s="15">
        <v>3</v>
      </c>
      <c r="F9" s="20"/>
      <c r="G9" s="20"/>
    </row>
    <row r="10" spans="2:10" ht="14.25" thickBot="1">
      <c r="B10" s="20"/>
      <c r="C10" s="24"/>
      <c r="D10" s="20"/>
      <c r="E10" s="20"/>
      <c r="F10" s="20"/>
      <c r="G10" s="20"/>
    </row>
    <row r="11" spans="2:10" ht="14.25" thickBot="1">
      <c r="B11" s="20"/>
      <c r="C11" s="33" t="s">
        <v>23</v>
      </c>
      <c r="D11" s="40"/>
      <c r="E11" s="31">
        <f>30000000+(E8+E9)*6000000</f>
        <v>54000000</v>
      </c>
      <c r="F11" s="20"/>
      <c r="G11" s="20"/>
    </row>
    <row r="12" spans="2:10">
      <c r="B12" s="20"/>
      <c r="C12" s="24"/>
      <c r="D12" s="20"/>
      <c r="E12" s="20"/>
      <c r="F12" s="20"/>
      <c r="G12" s="20"/>
    </row>
    <row r="13" spans="2:10" ht="14.25" thickBot="1">
      <c r="B13" s="19" t="s">
        <v>19</v>
      </c>
      <c r="C13" s="20"/>
      <c r="D13" s="20"/>
      <c r="E13" s="20"/>
      <c r="F13" s="20"/>
      <c r="G13" s="20"/>
    </row>
    <row r="14" spans="2:10" ht="23.1" customHeight="1" thickBot="1">
      <c r="B14" s="20"/>
      <c r="C14" s="20"/>
      <c r="D14" s="20"/>
      <c r="E14" s="25" t="s">
        <v>20</v>
      </c>
      <c r="G14" s="20"/>
      <c r="H14" s="9" t="s">
        <v>0</v>
      </c>
      <c r="I14" s="10" t="s">
        <v>1</v>
      </c>
      <c r="J14" s="11" t="s">
        <v>2</v>
      </c>
    </row>
    <row r="15" spans="2:10">
      <c r="B15" s="20"/>
      <c r="C15" s="35" t="s">
        <v>21</v>
      </c>
      <c r="D15" s="41"/>
      <c r="E15" s="16" t="s">
        <v>22</v>
      </c>
      <c r="F15" s="20"/>
      <c r="H15" s="6" t="s">
        <v>3</v>
      </c>
      <c r="I15" s="7">
        <v>0.1</v>
      </c>
      <c r="J15" s="8" t="s">
        <v>11</v>
      </c>
    </row>
    <row r="16" spans="2:10">
      <c r="B16" s="20"/>
      <c r="C16" s="38" t="s">
        <v>17</v>
      </c>
      <c r="D16" s="39"/>
      <c r="E16" s="17">
        <f>(E5-E11)*E8*3/4</f>
        <v>334500000</v>
      </c>
      <c r="F16" s="20"/>
      <c r="H16" s="3" t="s">
        <v>4</v>
      </c>
      <c r="I16" s="2">
        <v>0.15</v>
      </c>
      <c r="J16" s="28">
        <v>500000</v>
      </c>
    </row>
    <row r="17" spans="2:10" ht="14.25" thickBot="1">
      <c r="B17" s="20"/>
      <c r="C17" s="46" t="s">
        <v>25</v>
      </c>
      <c r="D17" s="47"/>
      <c r="E17" s="26">
        <f>IF(OR(E9=0,E9=""),0,(E5-E11-E16)/E9)</f>
        <v>37166666.666666664</v>
      </c>
      <c r="F17" s="20"/>
      <c r="H17" s="3" t="s">
        <v>5</v>
      </c>
      <c r="I17" s="2">
        <v>0.2</v>
      </c>
      <c r="J17" s="28">
        <v>2000000</v>
      </c>
    </row>
    <row r="18" spans="2:10" ht="14.25" thickBot="1">
      <c r="B18" s="20"/>
      <c r="F18" s="20"/>
      <c r="H18" s="3" t="s">
        <v>6</v>
      </c>
      <c r="I18" s="2">
        <v>0.3</v>
      </c>
      <c r="J18" s="28">
        <v>7000000</v>
      </c>
    </row>
    <row r="19" spans="2:10">
      <c r="C19" s="44" t="s">
        <v>37</v>
      </c>
      <c r="D19" s="45"/>
      <c r="E19" s="30">
        <f>IF(E16&gt;600000000,E16*I22-J22,IF(E16&gt;300000000,E16*I21-J21,IF(E16&gt;200000000,E16*I20-J20,IF(E16&gt;100000000,E16*I19-J19,IF(E16&gt;50000000,E16*I18-J18,IF(E16&gt;30000000,E16*I17-J17,IF(E16&gt;10000000,E16*I16-J16,E16*I15)))))))</f>
        <v>125250000</v>
      </c>
      <c r="H19" s="3" t="s">
        <v>7</v>
      </c>
      <c r="I19" s="2">
        <v>0.4</v>
      </c>
      <c r="J19" s="28">
        <v>17000000</v>
      </c>
    </row>
    <row r="20" spans="2:10" ht="14.25" thickBot="1">
      <c r="C20" s="46" t="s">
        <v>38</v>
      </c>
      <c r="D20" s="47"/>
      <c r="E20" s="26">
        <f>IF(E17&gt;600000000,E17*I22-J22,IF(E17&gt;300000000,E17*I21-J21,IF(E17&gt;200000000,E17*I20-J20,IF(E17&gt;100000000,E17*I19-J19,IF(E17&gt;50000000,E17*I18-J18,IF(E17&gt;30000000,E17*I17-J17,IF(E17&gt;10000000,E17*I16-J16,E17*I15)))))))</f>
        <v>5433333.333333333</v>
      </c>
      <c r="H20" s="3" t="s">
        <v>8</v>
      </c>
      <c r="I20" s="2">
        <v>0.45</v>
      </c>
      <c r="J20" s="28">
        <v>27000000</v>
      </c>
    </row>
    <row r="21" spans="2:10">
      <c r="H21" s="3" t="s">
        <v>9</v>
      </c>
      <c r="I21" s="2">
        <v>0.5</v>
      </c>
      <c r="J21" s="28">
        <v>42000000</v>
      </c>
    </row>
    <row r="22" spans="2:10" ht="14.25" thickBot="1">
      <c r="H22" s="4" t="s">
        <v>10</v>
      </c>
      <c r="I22" s="5">
        <v>0.55000000000000004</v>
      </c>
      <c r="J22" s="29">
        <v>72000000</v>
      </c>
    </row>
    <row r="23" spans="2:10" ht="14.25" thickBot="1">
      <c r="C23" s="42" t="s">
        <v>35</v>
      </c>
      <c r="D23" s="43"/>
      <c r="E23" s="31">
        <f>IF(E20*E9&lt;=0,0,E20*E9)</f>
        <v>16300000</v>
      </c>
    </row>
    <row r="24" spans="2:10" ht="14.25" thickBot="1"/>
    <row r="25" spans="2:10" ht="14.25" thickBot="1">
      <c r="C25" s="42" t="s">
        <v>26</v>
      </c>
      <c r="D25" s="43"/>
      <c r="E25" s="31">
        <f>IF(E20&lt;=0,0,E19+E20*E9)</f>
        <v>141550000</v>
      </c>
    </row>
  </sheetData>
  <mergeCells count="12">
    <mergeCell ref="C25:D25"/>
    <mergeCell ref="C5:D5"/>
    <mergeCell ref="C7:E7"/>
    <mergeCell ref="C8:D8"/>
    <mergeCell ref="C9:D9"/>
    <mergeCell ref="C11:D11"/>
    <mergeCell ref="C15:D15"/>
    <mergeCell ref="C16:D16"/>
    <mergeCell ref="C17:D17"/>
    <mergeCell ref="C19:D19"/>
    <mergeCell ref="C20:D20"/>
    <mergeCell ref="C23:D23"/>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A4"/>
  <sheetViews>
    <sheetView workbookViewId="0">
      <selection activeCell="A20" sqref="A20"/>
    </sheetView>
  </sheetViews>
  <sheetFormatPr defaultRowHeight="13.5"/>
  <cols>
    <col min="1" max="1" width="144.375" customWidth="1"/>
  </cols>
  <sheetData>
    <row r="1" spans="1:1" ht="18.600000000000001" customHeight="1">
      <c r="A1" s="32" t="s">
        <v>29</v>
      </c>
    </row>
    <row r="2" spans="1:1" ht="18.600000000000001" customHeight="1">
      <c r="A2" s="32" t="s">
        <v>30</v>
      </c>
    </row>
    <row r="3" spans="1:1" ht="26.1" customHeight="1">
      <c r="A3" s="32" t="s">
        <v>31</v>
      </c>
    </row>
    <row r="4" spans="1:1" ht="18.600000000000001" customHeight="1">
      <c r="A4" s="32" t="s">
        <v>32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配偶者・子</vt:lpstr>
      <vt:lpstr>配偶者・親</vt:lpstr>
      <vt:lpstr>配偶者・兄弟</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元人</dc:creator>
  <cp:lastModifiedBy>三住 詔夫</cp:lastModifiedBy>
  <dcterms:created xsi:type="dcterms:W3CDTF">2018-07-13T08:12:11Z</dcterms:created>
  <dcterms:modified xsi:type="dcterms:W3CDTF">2020-04-07T02:06:21Z</dcterms:modified>
</cp:coreProperties>
</file>